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M\ServicesFelles\Kunder\Haslumkilen Havn Velforening - 30 023\02 Regnskap\2015\Årsavslutning\"/>
    </mc:Choice>
  </mc:AlternateContent>
  <bookViews>
    <workbookView xWindow="240" yWindow="30" windowWidth="19320" windowHeight="10875"/>
  </bookViews>
  <sheets>
    <sheet name="Endelig" sheetId="1" r:id="rId1"/>
  </sheets>
  <definedNames>
    <definedName name="_xlnm.Print_Area" localSheetId="0">Endelig!$A$1:$G$80</definedName>
    <definedName name="_xlnm.Print_Titles" localSheetId="0">Endelig!$40:$45</definedName>
  </definedNames>
  <calcPr calcId="152511"/>
</workbook>
</file>

<file path=xl/calcChain.xml><?xml version="1.0" encoding="utf-8"?>
<calcChain xmlns="http://schemas.openxmlformats.org/spreadsheetml/2006/main">
  <c r="E77" i="1" l="1"/>
  <c r="E30" i="1"/>
  <c r="E24" i="1"/>
  <c r="E14" i="1"/>
  <c r="E12" i="1"/>
  <c r="E68" i="1" l="1"/>
  <c r="E50" i="1"/>
  <c r="E48" i="1"/>
  <c r="F30" i="1"/>
  <c r="E70" i="1" l="1"/>
  <c r="F32" i="1" l="1"/>
  <c r="F26" i="1"/>
  <c r="F34" i="1" s="1"/>
  <c r="F16" i="1"/>
  <c r="F70" i="1" l="1"/>
  <c r="F51" i="1"/>
  <c r="E32" i="1"/>
  <c r="E16" i="1"/>
  <c r="F73" i="1" l="1"/>
  <c r="F78" i="1" s="1"/>
  <c r="F79" i="1" s="1"/>
  <c r="E51" i="1"/>
  <c r="E73" i="1" s="1"/>
  <c r="E78" i="1" l="1"/>
  <c r="E23" i="1" s="1"/>
  <c r="E79" i="1" l="1"/>
  <c r="E26" i="1"/>
  <c r="E34" i="1" s="1"/>
</calcChain>
</file>

<file path=xl/sharedStrings.xml><?xml version="1.0" encoding="utf-8"?>
<sst xmlns="http://schemas.openxmlformats.org/spreadsheetml/2006/main" count="51" uniqueCount="49">
  <si>
    <t>HASLUMKILEN HAVN VELFORENING</t>
  </si>
  <si>
    <t>BALANSE PR. 30.04.</t>
  </si>
  <si>
    <t>Noter</t>
  </si>
  <si>
    <t>EIENDELER</t>
  </si>
  <si>
    <t>Driftskonto bank</t>
  </si>
  <si>
    <t>Øvrige bankinnskudd</t>
  </si>
  <si>
    <t>Utestående fordringer</t>
  </si>
  <si>
    <t>Forskuddsbetalte kostnader/Påløpte inntekter</t>
  </si>
  <si>
    <t>Sum eiendeler</t>
  </si>
  <si>
    <t>EGENKAPITAL OG GJELD</t>
  </si>
  <si>
    <t>Sum egenkapital</t>
  </si>
  <si>
    <t>Leverandørgjeld</t>
  </si>
  <si>
    <t>Påløpte kostnader</t>
  </si>
  <si>
    <t>Sum gjeld</t>
  </si>
  <si>
    <t>Sum egenkapital og gjeld</t>
  </si>
  <si>
    <t>Regnskap</t>
  </si>
  <si>
    <t>Budsjett</t>
  </si>
  <si>
    <t>Medlemskontingent</t>
  </si>
  <si>
    <t>Båtplasser</t>
  </si>
  <si>
    <t>Diverse / finansinntekter</t>
  </si>
  <si>
    <t>Sum inntekter</t>
  </si>
  <si>
    <t>Lønn servicemedarbeider inkl. feriep./arb.g.avgift</t>
  </si>
  <si>
    <t>Vaktmestertjenester</t>
  </si>
  <si>
    <t>Renseanlegg</t>
  </si>
  <si>
    <t>Renovasjon</t>
  </si>
  <si>
    <t>Beplantning m.v.</t>
  </si>
  <si>
    <t>Vedlikehold fellesanlegg</t>
  </si>
  <si>
    <t>Vedlikehold brygger / lys</t>
  </si>
  <si>
    <t>Strøm</t>
  </si>
  <si>
    <t>Forsikring</t>
  </si>
  <si>
    <t>Revisjonshonorar</t>
  </si>
  <si>
    <t>Regnskapsførerhonorar</t>
  </si>
  <si>
    <t>Møteutgifter, porto o.l.</t>
  </si>
  <si>
    <t>Diverse drift</t>
  </si>
  <si>
    <t>Bankomkostninger</t>
  </si>
  <si>
    <t>Sum kostnader</t>
  </si>
  <si>
    <r>
      <t>Som foreslås disponert slik</t>
    </r>
    <r>
      <rPr>
        <sz val="11"/>
        <rFont val="Arial"/>
        <family val="2"/>
      </rPr>
      <t>:</t>
    </r>
  </si>
  <si>
    <t>Ekstra kontingent</t>
  </si>
  <si>
    <t>Utvikling/drift hjemmeside</t>
  </si>
  <si>
    <t>Annen egenkapital</t>
  </si>
  <si>
    <t>Årsoverskudd</t>
  </si>
  <si>
    <t>Til vedlikeholdsfond brygger</t>
  </si>
  <si>
    <t>Til/fra (-) annen egenkapital</t>
  </si>
  <si>
    <t>Vedlikeholdsfond brygger</t>
  </si>
  <si>
    <t>2014</t>
  </si>
  <si>
    <t>RESULTATREGNSKAP 01.05.2014 - 30.04.2015</t>
  </si>
  <si>
    <t>Brøyting</t>
  </si>
  <si>
    <t>Sand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</si>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</sst>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Continuous"/>
    </xf>
    <xf numFmtId="3" fontId="2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49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4" fillId="0" borderId="0" xfId="0" applyFont="1"/>
    <xf numFmtId="3" fontId="3" fillId="0" borderId="3" xfId="1" applyNumberFormat="1" applyFont="1" applyBorder="1"/>
    <xf numFmtId="0" fontId="5" fillId="0" borderId="0" xfId="0" applyFont="1" applyAlignment="1">
      <alignment horizontal="right"/>
    </xf>
    <xf numFmtId="3" fontId="3" fillId="0" borderId="0" xfId="1" applyNumberFormat="1" applyFont="1"/>
    <xf numFmtId="3" fontId="3" fillId="0" borderId="0" xfId="1" applyNumberFormat="1" applyFont="1" applyFill="1"/>
    <xf numFmtId="3" fontId="3" fillId="0" borderId="1" xfId="1" applyNumberFormat="1" applyFont="1" applyBorder="1"/>
    <xf numFmtId="3" fontId="6" fillId="0" borderId="0" xfId="1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1" applyNumberFormat="1" applyFont="1" applyFill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43" fontId="7" fillId="0" borderId="0" xfId="1" applyFont="1"/>
    <xf numFmtId="3" fontId="6" fillId="0" borderId="0" xfId="1" applyNumberFormat="1" applyFont="1" applyBorder="1"/>
    <xf numFmtId="0" fontId="6" fillId="0" borderId="0" xfId="0" applyFont="1" applyBorder="1"/>
    <xf numFmtId="0" fontId="0" fillId="0" borderId="0" xfId="0" applyBorder="1"/>
    <xf numFmtId="3" fontId="6" fillId="0" borderId="0" xfId="1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" fontId="8" fillId="0" borderId="0" xfId="1" applyNumberFormat="1" applyFont="1" applyBorder="1" applyAlignment="1">
      <alignment horizontal="right"/>
    </xf>
    <xf numFmtId="3" fontId="9" fillId="0" borderId="0" xfId="1" applyNumberFormat="1" applyFont="1" applyBorder="1"/>
    <xf numFmtId="0" fontId="10" fillId="0" borderId="0" xfId="0" applyFont="1" applyBorder="1"/>
  </cellXfs>
  <cellStyles count="4">
    <cellStyle name="Komma" xfId="1" builtinId="3"/>
    <cellStyle name="Normal" xfId="0" builtinId="0"/>
    <cellStyle name="Normal 2" xfId="2"/>
    <cellStyle name="Tusenskil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Normal="100" workbookViewId="0">
      <selection activeCell="K67" sqref="K67"/>
    </sheetView>
  </sheetViews>
  <sheetFormatPr baseColWidth="10" defaultRowHeight="14.25" x14ac:dyDescent="0.2"/>
  <cols>
    <col min="1" max="1" width="46" style="10" customWidth="1"/>
    <col min="2" max="3" width="0" style="10" hidden="1" customWidth="1"/>
    <col min="4" max="4" width="8" style="11" customWidth="1"/>
    <col min="5" max="5" width="15.140625" style="12" bestFit="1" customWidth="1"/>
    <col min="6" max="6" width="14.5703125" style="27" customWidth="1"/>
    <col min="7" max="7" width="4.85546875" style="10" customWidth="1"/>
    <col min="8" max="10" width="11.42578125" style="10"/>
    <col min="11" max="11" width="13.140625" style="10" bestFit="1" customWidth="1"/>
    <col min="12" max="12" width="11.42578125" style="10"/>
    <col min="13" max="13" width="13.140625" style="10" bestFit="1" customWidth="1"/>
    <col min="14" max="16384" width="11.42578125" style="10"/>
  </cols>
  <sheetData>
    <row r="1" spans="1:8" s="4" customFormat="1" ht="15" x14ac:dyDescent="0.25">
      <c r="A1" s="1" t="s">
        <v>0</v>
      </c>
      <c r="B1" s="1"/>
      <c r="C1" s="1"/>
      <c r="D1" s="1"/>
      <c r="E1" s="2"/>
      <c r="F1" s="3"/>
    </row>
    <row r="2" spans="1:8" s="4" customFormat="1" ht="15" x14ac:dyDescent="0.25">
      <c r="A2" s="32"/>
      <c r="B2" s="1"/>
      <c r="C2" s="1"/>
      <c r="D2" s="1"/>
      <c r="E2" s="2"/>
      <c r="F2" s="3"/>
    </row>
    <row r="3" spans="1:8" s="4" customFormat="1" ht="15" x14ac:dyDescent="0.25">
      <c r="A3" s="1"/>
      <c r="B3" s="1"/>
      <c r="C3" s="1"/>
      <c r="D3" s="1"/>
      <c r="E3" s="2"/>
      <c r="F3" s="3"/>
    </row>
    <row r="4" spans="1:8" s="4" customFormat="1" ht="15" x14ac:dyDescent="0.25">
      <c r="A4" s="1"/>
      <c r="B4" s="1"/>
      <c r="C4" s="1"/>
      <c r="D4" s="1"/>
      <c r="E4" s="2"/>
      <c r="F4" s="3"/>
    </row>
    <row r="5" spans="1:8" s="4" customFormat="1" ht="15" x14ac:dyDescent="0.25">
      <c r="A5" s="5" t="s">
        <v>1</v>
      </c>
      <c r="B5" s="6"/>
      <c r="C5" s="6"/>
      <c r="D5" s="6" t="s">
        <v>2</v>
      </c>
      <c r="E5" s="7" t="s">
        <v>48</v>
      </c>
      <c r="F5" s="7" t="s">
        <v>44</v>
      </c>
    </row>
    <row r="6" spans="1:8" s="4" customFormat="1" ht="15" x14ac:dyDescent="0.25">
      <c r="D6" s="8"/>
      <c r="E6" s="9"/>
      <c r="F6" s="9"/>
    </row>
    <row r="7" spans="1:8" x14ac:dyDescent="0.2">
      <c r="F7" s="12"/>
    </row>
    <row r="8" spans="1:8" s="4" customFormat="1" ht="15" x14ac:dyDescent="0.25">
      <c r="A8" s="13" t="s">
        <v>3</v>
      </c>
      <c r="B8" s="14"/>
      <c r="C8" s="14"/>
      <c r="D8" s="15"/>
      <c r="E8" s="16"/>
      <c r="F8" s="16"/>
    </row>
    <row r="9" spans="1:8" s="4" customFormat="1" ht="15" x14ac:dyDescent="0.25">
      <c r="A9" s="13"/>
      <c r="B9" s="13"/>
      <c r="C9" s="13"/>
      <c r="D9" s="15"/>
      <c r="E9" s="16"/>
      <c r="F9" s="16"/>
    </row>
    <row r="10" spans="1:8" x14ac:dyDescent="0.2">
      <c r="E10" s="10"/>
      <c r="F10" s="10"/>
    </row>
    <row r="11" spans="1:8" x14ac:dyDescent="0.2">
      <c r="A11" s="10" t="s">
        <v>4</v>
      </c>
      <c r="E11" s="17">
        <v>1315926.72</v>
      </c>
      <c r="F11" s="17">
        <v>968509.64</v>
      </c>
    </row>
    <row r="12" spans="1:8" x14ac:dyDescent="0.2">
      <c r="A12" s="10" t="s">
        <v>5</v>
      </c>
      <c r="E12" s="17">
        <f>16618.37+671.45+6694.88</f>
        <v>23984.7</v>
      </c>
      <c r="F12" s="17">
        <v>27248.620000000003</v>
      </c>
      <c r="H12" s="17"/>
    </row>
    <row r="13" spans="1:8" x14ac:dyDescent="0.2">
      <c r="A13" s="18" t="s">
        <v>6</v>
      </c>
      <c r="B13" s="18"/>
      <c r="C13" s="18"/>
      <c r="D13" s="19"/>
      <c r="E13" s="20">
        <v>20688</v>
      </c>
      <c r="F13" s="20">
        <v>29120</v>
      </c>
      <c r="H13" s="17"/>
    </row>
    <row r="14" spans="1:8" x14ac:dyDescent="0.2">
      <c r="A14" s="21" t="s">
        <v>7</v>
      </c>
      <c r="B14" s="21"/>
      <c r="C14" s="21"/>
      <c r="D14" s="22"/>
      <c r="E14" s="23">
        <f>35695+546</f>
        <v>36241</v>
      </c>
      <c r="F14" s="23">
        <v>32457.08</v>
      </c>
      <c r="H14" s="17"/>
    </row>
    <row r="15" spans="1:8" x14ac:dyDescent="0.2">
      <c r="E15" s="10"/>
      <c r="F15" s="10"/>
    </row>
    <row r="16" spans="1:8" ht="15" x14ac:dyDescent="0.25">
      <c r="A16" s="14" t="s">
        <v>8</v>
      </c>
      <c r="B16" s="14"/>
      <c r="C16" s="14"/>
      <c r="D16" s="24"/>
      <c r="E16" s="25">
        <f>SUM(E11:E15)</f>
        <v>1396840.42</v>
      </c>
      <c r="F16" s="25">
        <f>SUM(F11:F15)</f>
        <v>1057335.3400000001</v>
      </c>
    </row>
    <row r="17" spans="1:6" ht="15" x14ac:dyDescent="0.25">
      <c r="A17" s="13"/>
      <c r="B17" s="13"/>
      <c r="C17" s="13"/>
      <c r="D17" s="15"/>
      <c r="E17" s="16"/>
      <c r="F17" s="16"/>
    </row>
    <row r="18" spans="1:6" ht="15" x14ac:dyDescent="0.25">
      <c r="A18" s="13"/>
      <c r="B18" s="13"/>
      <c r="C18" s="13"/>
      <c r="D18" s="15"/>
      <c r="E18" s="16"/>
      <c r="F18" s="16"/>
    </row>
    <row r="19" spans="1:6" x14ac:dyDescent="0.2">
      <c r="F19" s="12"/>
    </row>
    <row r="20" spans="1:6" s="4" customFormat="1" ht="15" x14ac:dyDescent="0.25">
      <c r="A20" s="4" t="s">
        <v>9</v>
      </c>
      <c r="D20" s="8"/>
      <c r="E20" s="9"/>
      <c r="F20" s="9"/>
    </row>
    <row r="21" spans="1:6" x14ac:dyDescent="0.2">
      <c r="F21" s="12"/>
    </row>
    <row r="22" spans="1:6" x14ac:dyDescent="0.2">
      <c r="F22" s="12"/>
    </row>
    <row r="23" spans="1:6" x14ac:dyDescent="0.2">
      <c r="A23" s="10" t="s">
        <v>39</v>
      </c>
      <c r="E23" s="20">
        <f>F23+E78</f>
        <v>533221.43999999983</v>
      </c>
      <c r="F23" s="20">
        <v>343965.14999999991</v>
      </c>
    </row>
    <row r="24" spans="1:6" x14ac:dyDescent="0.2">
      <c r="A24" s="21" t="s">
        <v>43</v>
      </c>
      <c r="B24" s="21"/>
      <c r="C24" s="21"/>
      <c r="D24" s="22">
        <v>1</v>
      </c>
      <c r="E24" s="23">
        <f>F24+E77</f>
        <v>830690</v>
      </c>
      <c r="F24" s="23">
        <v>645041</v>
      </c>
    </row>
    <row r="25" spans="1:6" x14ac:dyDescent="0.2">
      <c r="E25" s="10"/>
      <c r="F25" s="10"/>
    </row>
    <row r="26" spans="1:6" ht="15" x14ac:dyDescent="0.25">
      <c r="A26" s="14" t="s">
        <v>10</v>
      </c>
      <c r="B26" s="14"/>
      <c r="C26" s="14"/>
      <c r="D26" s="24">
        <v>2</v>
      </c>
      <c r="E26" s="25">
        <f>SUM(E23:E25)</f>
        <v>1363911.44</v>
      </c>
      <c r="F26" s="25">
        <f>SUM(F23:F25)</f>
        <v>989006.14999999991</v>
      </c>
    </row>
    <row r="27" spans="1:6" ht="15" x14ac:dyDescent="0.25">
      <c r="A27" s="13"/>
      <c r="B27" s="13"/>
      <c r="C27" s="13"/>
      <c r="D27" s="15"/>
      <c r="E27" s="10"/>
      <c r="F27" s="10"/>
    </row>
    <row r="28" spans="1:6" x14ac:dyDescent="0.2">
      <c r="A28" s="18"/>
      <c r="B28" s="18"/>
      <c r="C28" s="18"/>
      <c r="D28" s="19"/>
      <c r="E28" s="10"/>
      <c r="F28" s="10"/>
    </row>
    <row r="29" spans="1:6" x14ac:dyDescent="0.2">
      <c r="A29" s="18" t="s">
        <v>11</v>
      </c>
      <c r="B29" s="18"/>
      <c r="C29" s="18"/>
      <c r="D29" s="19"/>
      <c r="E29" s="12">
        <v>26485</v>
      </c>
      <c r="F29" s="12">
        <v>44240.63</v>
      </c>
    </row>
    <row r="30" spans="1:6" x14ac:dyDescent="0.2">
      <c r="A30" s="21" t="s">
        <v>12</v>
      </c>
      <c r="B30" s="21"/>
      <c r="C30" s="21"/>
      <c r="D30" s="22"/>
      <c r="E30" s="28">
        <f>5237.5+1.86+148.9+1056-1</f>
        <v>6443.2599999999993</v>
      </c>
      <c r="F30" s="28">
        <f>1.06+24087.5</f>
        <v>24088.560000000001</v>
      </c>
    </row>
    <row r="31" spans="1:6" x14ac:dyDescent="0.2">
      <c r="E31" s="10"/>
      <c r="F31" s="10"/>
    </row>
    <row r="32" spans="1:6" ht="15" x14ac:dyDescent="0.25">
      <c r="A32" s="14" t="s">
        <v>13</v>
      </c>
      <c r="B32" s="14"/>
      <c r="C32" s="14"/>
      <c r="D32" s="24"/>
      <c r="E32" s="25">
        <f>SUM(E29:E31)</f>
        <v>32928.26</v>
      </c>
      <c r="F32" s="25">
        <f>SUM(F29:F31)</f>
        <v>68329.19</v>
      </c>
    </row>
    <row r="33" spans="1:13" ht="15" x14ac:dyDescent="0.25">
      <c r="A33" s="13"/>
      <c r="B33" s="13"/>
      <c r="C33" s="13"/>
      <c r="D33" s="15"/>
      <c r="E33" s="10"/>
      <c r="F33" s="10"/>
    </row>
    <row r="34" spans="1:13" ht="15" x14ac:dyDescent="0.25">
      <c r="A34" s="14" t="s">
        <v>14</v>
      </c>
      <c r="B34" s="14"/>
      <c r="C34" s="14"/>
      <c r="D34" s="24"/>
      <c r="E34" s="25">
        <f>SUM(E32,E26)</f>
        <v>1396839.7</v>
      </c>
      <c r="F34" s="25">
        <f>SUM(F32,F26)</f>
        <v>1057335.3399999999</v>
      </c>
    </row>
    <row r="40" spans="1:13" s="4" customFormat="1" ht="15" x14ac:dyDescent="0.25">
      <c r="A40" s="1" t="s">
        <v>0</v>
      </c>
      <c r="B40" s="1"/>
      <c r="C40" s="1"/>
      <c r="D40" s="1"/>
      <c r="E40" s="2"/>
      <c r="F40" s="3"/>
    </row>
    <row r="41" spans="1:13" s="4" customFormat="1" ht="15" x14ac:dyDescent="0.25">
      <c r="A41" s="1"/>
      <c r="B41" s="1"/>
      <c r="C41" s="1"/>
      <c r="D41" s="1"/>
      <c r="E41" s="2"/>
      <c r="F41" s="3"/>
    </row>
    <row r="42" spans="1:13" s="4" customFormat="1" ht="15" x14ac:dyDescent="0.25">
      <c r="A42" s="1" t="s">
        <v>45</v>
      </c>
      <c r="B42" s="1"/>
      <c r="C42" s="1"/>
      <c r="D42" s="1"/>
      <c r="E42" s="2"/>
      <c r="F42" s="3"/>
    </row>
    <row r="43" spans="1:13" s="4" customFormat="1" ht="15" x14ac:dyDescent="0.25">
      <c r="A43" s="32"/>
      <c r="D43" s="8"/>
      <c r="E43" s="9"/>
      <c r="F43" s="16"/>
    </row>
    <row r="45" spans="1:13" s="4" customFormat="1" ht="15.75" x14ac:dyDescent="0.25">
      <c r="A45" s="14"/>
      <c r="B45" s="14"/>
      <c r="C45" s="14"/>
      <c r="D45" s="24" t="s">
        <v>2</v>
      </c>
      <c r="E45" s="25" t="s">
        <v>15</v>
      </c>
      <c r="F45" s="26" t="s">
        <v>16</v>
      </c>
      <c r="I45" s="42"/>
      <c r="J45" s="43"/>
      <c r="K45" s="41"/>
      <c r="L45" s="40"/>
      <c r="M45" s="40"/>
    </row>
    <row r="46" spans="1:13" ht="15" x14ac:dyDescent="0.2">
      <c r="I46" s="42"/>
      <c r="J46" s="43"/>
      <c r="K46" s="44"/>
      <c r="L46" s="40"/>
      <c r="M46" s="40"/>
    </row>
    <row r="47" spans="1:13" ht="15" x14ac:dyDescent="0.2">
      <c r="A47" s="10" t="s">
        <v>17</v>
      </c>
      <c r="E47" s="12">
        <v>632100</v>
      </c>
      <c r="F47" s="33">
        <v>627200</v>
      </c>
      <c r="I47" s="42"/>
      <c r="J47" s="43"/>
      <c r="K47" s="44"/>
      <c r="L47" s="40"/>
      <c r="M47" s="40"/>
    </row>
    <row r="48" spans="1:13" ht="15" x14ac:dyDescent="0.2">
      <c r="A48" s="10" t="s">
        <v>18</v>
      </c>
      <c r="E48" s="12">
        <f>147600+47424</f>
        <v>195024</v>
      </c>
      <c r="F48" s="34">
        <v>193232</v>
      </c>
      <c r="I48" s="42"/>
      <c r="J48" s="43"/>
      <c r="K48" s="44"/>
      <c r="L48" s="40"/>
      <c r="M48" s="40"/>
    </row>
    <row r="49" spans="1:13" ht="15" x14ac:dyDescent="0.2">
      <c r="A49" s="10" t="s">
        <v>37</v>
      </c>
      <c r="E49" s="12">
        <v>193500</v>
      </c>
      <c r="F49" s="34">
        <v>201240</v>
      </c>
      <c r="I49" s="42"/>
      <c r="J49" s="43"/>
      <c r="K49" s="41"/>
      <c r="L49" s="40"/>
      <c r="M49" s="40"/>
    </row>
    <row r="50" spans="1:13" ht="15.75" x14ac:dyDescent="0.25">
      <c r="A50" s="21" t="s">
        <v>19</v>
      </c>
      <c r="B50" s="21"/>
      <c r="C50" s="21"/>
      <c r="D50" s="22"/>
      <c r="E50" s="28">
        <f>5200+1702.94</f>
        <v>6902.9400000000005</v>
      </c>
      <c r="F50" s="35">
        <v>0</v>
      </c>
      <c r="I50" s="45"/>
      <c r="J50" s="46"/>
      <c r="K50" s="47"/>
      <c r="L50" s="40"/>
      <c r="M50" s="40"/>
    </row>
    <row r="51" spans="1:13" ht="15.75" x14ac:dyDescent="0.25">
      <c r="A51" s="14" t="s">
        <v>20</v>
      </c>
      <c r="B51" s="14"/>
      <c r="C51" s="14"/>
      <c r="D51" s="24"/>
      <c r="E51" s="25">
        <f>SUM(E47:E50)</f>
        <v>1027526.94</v>
      </c>
      <c r="F51" s="25">
        <f>SUM(F47:F50)</f>
        <v>1021672</v>
      </c>
      <c r="I51" s="42"/>
      <c r="J51" s="43"/>
      <c r="K51" s="48"/>
      <c r="L51" s="40"/>
      <c r="M51" s="40"/>
    </row>
    <row r="52" spans="1:13" ht="15" x14ac:dyDescent="0.2">
      <c r="E52" s="38"/>
      <c r="I52" s="42"/>
      <c r="J52" s="43"/>
      <c r="K52" s="36"/>
      <c r="L52" s="40"/>
      <c r="M52" s="40"/>
    </row>
    <row r="53" spans="1:13" ht="15" x14ac:dyDescent="0.2">
      <c r="A53" s="10" t="s">
        <v>21</v>
      </c>
      <c r="E53" s="38">
        <v>11245.7</v>
      </c>
      <c r="F53" s="27">
        <v>0</v>
      </c>
      <c r="I53" s="42"/>
      <c r="J53" s="43"/>
      <c r="K53" s="41"/>
      <c r="L53" s="40"/>
      <c r="M53" s="40"/>
    </row>
    <row r="54" spans="1:13" ht="15" x14ac:dyDescent="0.2">
      <c r="A54" s="10" t="s">
        <v>22</v>
      </c>
      <c r="E54" s="38">
        <v>149160</v>
      </c>
      <c r="F54" s="27">
        <v>180000</v>
      </c>
      <c r="H54" s="36"/>
      <c r="I54" s="42"/>
      <c r="J54" s="43"/>
      <c r="K54" s="41"/>
      <c r="L54" s="40"/>
      <c r="M54" s="40"/>
    </row>
    <row r="55" spans="1:13" ht="15" x14ac:dyDescent="0.2">
      <c r="A55" s="10" t="s">
        <v>23</v>
      </c>
      <c r="E55" s="38">
        <v>170361.95</v>
      </c>
      <c r="F55" s="37">
        <v>165000</v>
      </c>
      <c r="I55" s="42"/>
      <c r="J55" s="43"/>
      <c r="K55" s="41"/>
      <c r="L55" s="40"/>
      <c r="M55" s="40"/>
    </row>
    <row r="56" spans="1:13" ht="15" x14ac:dyDescent="0.2">
      <c r="A56" s="10" t="s">
        <v>24</v>
      </c>
      <c r="E56" s="38">
        <v>55664</v>
      </c>
      <c r="F56" s="37">
        <v>90000</v>
      </c>
      <c r="I56" s="42"/>
      <c r="J56" s="43"/>
      <c r="K56" s="41"/>
      <c r="L56" s="40"/>
      <c r="M56" s="40"/>
    </row>
    <row r="57" spans="1:13" ht="15" x14ac:dyDescent="0.2">
      <c r="A57" s="10" t="s">
        <v>46</v>
      </c>
      <c r="E57" s="38">
        <v>13450</v>
      </c>
      <c r="F57" s="27">
        <v>0</v>
      </c>
      <c r="I57" s="42"/>
      <c r="J57" s="43"/>
      <c r="K57" s="41"/>
      <c r="L57" s="40"/>
      <c r="M57" s="40"/>
    </row>
    <row r="58" spans="1:13" ht="15.75" x14ac:dyDescent="0.25">
      <c r="A58" s="10" t="s">
        <v>25</v>
      </c>
      <c r="E58" s="38">
        <v>5165</v>
      </c>
      <c r="F58" s="33">
        <v>5000</v>
      </c>
      <c r="I58" s="42"/>
      <c r="J58" s="46"/>
      <c r="K58" s="36"/>
      <c r="L58" s="40"/>
      <c r="M58" s="40"/>
    </row>
    <row r="59" spans="1:13" ht="15" x14ac:dyDescent="0.2">
      <c r="A59" s="10" t="s">
        <v>26</v>
      </c>
      <c r="E59" s="38">
        <v>32090</v>
      </c>
      <c r="F59" s="33">
        <v>75000</v>
      </c>
      <c r="I59" s="42"/>
      <c r="J59" s="43"/>
      <c r="K59" s="41"/>
      <c r="L59" s="40"/>
      <c r="M59" s="40"/>
    </row>
    <row r="60" spans="1:13" ht="15" x14ac:dyDescent="0.2">
      <c r="A60" s="10" t="s">
        <v>47</v>
      </c>
      <c r="E60" s="38">
        <v>0</v>
      </c>
      <c r="F60" s="12">
        <v>100000</v>
      </c>
      <c r="I60" s="42"/>
      <c r="J60" s="43"/>
      <c r="K60" s="41"/>
      <c r="L60" s="40"/>
      <c r="M60" s="40"/>
    </row>
    <row r="61" spans="1:13" ht="15" x14ac:dyDescent="0.2">
      <c r="A61" s="10" t="s">
        <v>27</v>
      </c>
      <c r="E61" s="38">
        <v>9375</v>
      </c>
      <c r="F61" s="33">
        <v>115000</v>
      </c>
      <c r="I61" s="42"/>
      <c r="J61" s="43"/>
      <c r="K61" s="41"/>
      <c r="L61" s="40"/>
      <c r="M61" s="40"/>
    </row>
    <row r="62" spans="1:13" ht="15" x14ac:dyDescent="0.2">
      <c r="A62" s="10" t="s">
        <v>28</v>
      </c>
      <c r="E62" s="38">
        <v>44024</v>
      </c>
      <c r="F62" s="33">
        <v>40000</v>
      </c>
      <c r="I62" s="42"/>
      <c r="J62" s="43"/>
      <c r="K62" s="41"/>
      <c r="L62" s="40"/>
      <c r="M62" s="40"/>
    </row>
    <row r="63" spans="1:13" ht="15" x14ac:dyDescent="0.2">
      <c r="A63" s="10" t="s">
        <v>29</v>
      </c>
      <c r="E63" s="38">
        <v>32042</v>
      </c>
      <c r="F63" s="33">
        <v>30000</v>
      </c>
      <c r="I63" s="42"/>
      <c r="J63" s="43"/>
      <c r="K63" s="41"/>
      <c r="L63" s="40"/>
      <c r="M63" s="40"/>
    </row>
    <row r="64" spans="1:13" ht="15" x14ac:dyDescent="0.2">
      <c r="A64" s="10" t="s">
        <v>30</v>
      </c>
      <c r="E64" s="38">
        <v>6875</v>
      </c>
      <c r="F64" s="33">
        <v>7000</v>
      </c>
      <c r="I64" s="42"/>
      <c r="J64" s="43"/>
      <c r="K64" s="41"/>
      <c r="L64" s="40"/>
      <c r="M64" s="40"/>
    </row>
    <row r="65" spans="1:13" ht="15" x14ac:dyDescent="0.2">
      <c r="A65" s="10" t="s">
        <v>31</v>
      </c>
      <c r="E65" s="38">
        <v>73402</v>
      </c>
      <c r="F65" s="33">
        <v>75000</v>
      </c>
      <c r="I65" s="42"/>
      <c r="J65" s="43"/>
      <c r="K65" s="41"/>
      <c r="L65" s="40"/>
      <c r="M65" s="40"/>
    </row>
    <row r="66" spans="1:13" ht="15" x14ac:dyDescent="0.2">
      <c r="A66" s="10" t="s">
        <v>38</v>
      </c>
      <c r="E66" s="38">
        <v>4344</v>
      </c>
      <c r="F66" s="33">
        <v>5000</v>
      </c>
      <c r="I66" s="42"/>
      <c r="J66" s="43"/>
      <c r="K66" s="41"/>
      <c r="L66" s="40"/>
      <c r="M66" s="40"/>
    </row>
    <row r="67" spans="1:13" ht="15.75" x14ac:dyDescent="0.25">
      <c r="A67" s="10" t="s">
        <v>32</v>
      </c>
      <c r="E67" s="38">
        <v>5013</v>
      </c>
      <c r="F67" s="33">
        <v>10000</v>
      </c>
      <c r="I67" s="45"/>
      <c r="J67" s="46"/>
      <c r="K67" s="47"/>
      <c r="L67" s="40"/>
      <c r="M67" s="40"/>
    </row>
    <row r="68" spans="1:13" ht="15" x14ac:dyDescent="0.2">
      <c r="A68" s="10" t="s">
        <v>33</v>
      </c>
      <c r="E68" s="38">
        <f>261+38300+191</f>
        <v>38752</v>
      </c>
      <c r="F68" s="33">
        <v>7500</v>
      </c>
      <c r="I68" s="42"/>
      <c r="J68" s="43"/>
      <c r="K68" s="41"/>
      <c r="L68" s="40"/>
      <c r="M68" s="40"/>
    </row>
    <row r="69" spans="1:13" ht="15.75" x14ac:dyDescent="0.25">
      <c r="A69" s="21" t="s">
        <v>34</v>
      </c>
      <c r="B69" s="21"/>
      <c r="C69" s="21"/>
      <c r="D69" s="22"/>
      <c r="E69" s="39">
        <v>1658</v>
      </c>
      <c r="F69" s="28">
        <v>0</v>
      </c>
      <c r="I69" s="45"/>
      <c r="J69" s="46"/>
      <c r="K69" s="47"/>
      <c r="L69" s="40"/>
      <c r="M69" s="40"/>
    </row>
    <row r="70" spans="1:13" ht="15.75" x14ac:dyDescent="0.25">
      <c r="A70" s="14" t="s">
        <v>35</v>
      </c>
      <c r="B70" s="14"/>
      <c r="C70" s="14"/>
      <c r="D70" s="24"/>
      <c r="E70" s="25">
        <f>SUM(E53:E69)</f>
        <v>652621.65</v>
      </c>
      <c r="F70" s="25">
        <f>SUM(F53:F69)</f>
        <v>904500</v>
      </c>
      <c r="I70" s="42"/>
      <c r="J70" s="43"/>
      <c r="K70" s="48"/>
      <c r="L70" s="40"/>
      <c r="M70" s="40"/>
    </row>
    <row r="71" spans="1:13" ht="15" x14ac:dyDescent="0.2">
      <c r="F71" s="29"/>
      <c r="I71" s="49"/>
      <c r="J71" s="43"/>
      <c r="K71" s="48"/>
      <c r="L71" s="40"/>
      <c r="M71" s="40"/>
    </row>
    <row r="72" spans="1:13" ht="15" x14ac:dyDescent="0.2">
      <c r="E72" s="17"/>
      <c r="I72" s="49"/>
      <c r="J72" s="43"/>
      <c r="K72" s="48"/>
      <c r="L72" s="40"/>
      <c r="M72" s="40"/>
    </row>
    <row r="73" spans="1:13" ht="15.75" x14ac:dyDescent="0.25">
      <c r="A73" s="14" t="s">
        <v>40</v>
      </c>
      <c r="E73" s="25">
        <f>E51-E70</f>
        <v>374905.28999999992</v>
      </c>
      <c r="F73" s="25">
        <f>F51-F70</f>
        <v>117172</v>
      </c>
      <c r="I73" s="42"/>
      <c r="J73" s="42"/>
      <c r="K73" s="41"/>
      <c r="L73" s="40"/>
      <c r="M73" s="40"/>
    </row>
    <row r="74" spans="1:13" ht="15" x14ac:dyDescent="0.2">
      <c r="E74" s="17"/>
      <c r="I74" s="42"/>
      <c r="J74" s="42"/>
      <c r="K74" s="36"/>
    </row>
    <row r="75" spans="1:13" ht="15" x14ac:dyDescent="0.2">
      <c r="A75" s="30" t="s">
        <v>36</v>
      </c>
      <c r="E75" s="17"/>
      <c r="I75" s="42"/>
      <c r="J75" s="42"/>
      <c r="K75" s="36"/>
    </row>
    <row r="76" spans="1:13" x14ac:dyDescent="0.2">
      <c r="E76" s="17"/>
      <c r="I76" s="18"/>
      <c r="J76" s="18"/>
      <c r="K76" s="18"/>
    </row>
    <row r="77" spans="1:13" x14ac:dyDescent="0.2">
      <c r="A77" s="10" t="s">
        <v>41</v>
      </c>
      <c r="D77" s="11">
        <v>1.2</v>
      </c>
      <c r="E77" s="12">
        <f>195024-9375</f>
        <v>185649</v>
      </c>
      <c r="F77" s="17">
        <v>93232</v>
      </c>
    </row>
    <row r="78" spans="1:13" x14ac:dyDescent="0.2">
      <c r="A78" s="10" t="s">
        <v>42</v>
      </c>
      <c r="D78" s="11">
        <v>2</v>
      </c>
      <c r="E78" s="12">
        <f>E73-E77</f>
        <v>189256.28999999992</v>
      </c>
      <c r="F78" s="28">
        <f>F73-F77</f>
        <v>23940</v>
      </c>
    </row>
    <row r="79" spans="1:13" x14ac:dyDescent="0.2">
      <c r="E79" s="31">
        <f>SUM(E77:E78)</f>
        <v>374905.28999999992</v>
      </c>
      <c r="F79" s="31">
        <f>SUM(F77:F78)</f>
        <v>117172</v>
      </c>
    </row>
    <row r="80" spans="1:13" x14ac:dyDescent="0.2">
      <c r="E80" s="17"/>
    </row>
  </sheetData>
  <pageMargins left="0.78740157499999996" right="0.78740157499999996" top="0.984251969" bottom="0.984251969" header="0.5" footer="0.5"/>
  <pageSetup paperSize="9" scale="95" orientation="portrait" r:id="rId1"/>
  <headerFooter alignWithMargins="0">
    <oddFooter>&amp;R&amp;D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Endelig</vt:lpstr>
      <vt:lpstr>Endelig!Utskriftsområde</vt:lpstr>
      <vt:lpstr>Endelig!Utskriftstitler</vt:lpstr>
    </vt:vector>
  </TitlesOfParts>
  <Company>Fagdata 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169kirped</dc:creator>
  <cp:lastModifiedBy>Unni Wentzel</cp:lastModifiedBy>
  <cp:lastPrinted>2015-05-05T13:57:17Z</cp:lastPrinted>
  <dcterms:created xsi:type="dcterms:W3CDTF">2011-06-16T09:08:26Z</dcterms:created>
  <dcterms:modified xsi:type="dcterms:W3CDTF">2015-05-05T14:02:00Z</dcterms:modified>
</cp:coreProperties>
</file>